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a\Desktop\linkb2\trasferiti_in_box_net\"/>
    </mc:Choice>
  </mc:AlternateContent>
  <bookViews>
    <workbookView xWindow="480" yWindow="45" windowWidth="18015" windowHeight="7620" activeTab="1"/>
  </bookViews>
  <sheets>
    <sheet name="Flusso cc" sheetId="1" r:id="rId1"/>
    <sheet name="Riepilogo" sheetId="2" r:id="rId2"/>
  </sheets>
  <calcPr calcId="152511"/>
</workbook>
</file>

<file path=xl/calcChain.xml><?xml version="1.0" encoding="utf-8"?>
<calcChain xmlns="http://schemas.openxmlformats.org/spreadsheetml/2006/main">
  <c r="D21" i="1" l="1"/>
  <c r="C10" i="2" s="1"/>
  <c r="C21" i="1"/>
  <c r="B10" i="2" s="1"/>
  <c r="E20" i="1"/>
  <c r="F20" i="1" s="1"/>
  <c r="E19" i="1"/>
  <c r="F19" i="1" s="1"/>
  <c r="E15" i="1"/>
  <c r="F15" i="1" s="1"/>
  <c r="E14" i="1"/>
  <c r="F14" i="1" s="1"/>
  <c r="E11" i="1"/>
  <c r="F11" i="1" s="1"/>
  <c r="E10" i="1"/>
  <c r="F10" i="1" s="1"/>
  <c r="E9" i="1"/>
  <c r="F9" i="1" s="1"/>
  <c r="E5" i="1"/>
  <c r="F5" i="1" s="1"/>
  <c r="E6" i="1"/>
  <c r="F6" i="1" s="1"/>
  <c r="E4" i="1"/>
  <c r="F4" i="1" s="1"/>
  <c r="D16" i="1"/>
  <c r="C9" i="2" s="1"/>
  <c r="C16" i="1"/>
  <c r="C12" i="1"/>
  <c r="B8" i="2" s="1"/>
  <c r="D12" i="1"/>
  <c r="C8" i="2" s="1"/>
  <c r="D7" i="1"/>
  <c r="C7" i="2" s="1"/>
  <c r="C7" i="1"/>
  <c r="B7" i="2" s="1"/>
  <c r="E16" i="1" l="1"/>
  <c r="E12" i="1"/>
  <c r="F16" i="1"/>
  <c r="B9" i="2"/>
  <c r="D9" i="2" s="1"/>
  <c r="E9" i="2" s="1"/>
  <c r="C11" i="2"/>
  <c r="E7" i="1"/>
  <c r="F7" i="1"/>
  <c r="D10" i="2"/>
  <c r="E10" i="2" s="1"/>
  <c r="D8" i="2"/>
  <c r="E8" i="2" s="1"/>
  <c r="D7" i="2"/>
  <c r="E21" i="1"/>
  <c r="F21" i="1" s="1"/>
  <c r="F12" i="1"/>
  <c r="B11" i="2" l="1"/>
  <c r="D11" i="2"/>
  <c r="E11" i="2" s="1"/>
  <c r="E7" i="2"/>
</calcChain>
</file>

<file path=xl/sharedStrings.xml><?xml version="1.0" encoding="utf-8"?>
<sst xmlns="http://schemas.openxmlformats.org/spreadsheetml/2006/main" count="34" uniqueCount="30">
  <si>
    <t>Variazioni del capitale circolante</t>
  </si>
  <si>
    <t>Crediri verso clienti</t>
  </si>
  <si>
    <t>Quota ancora da fatturare</t>
  </si>
  <si>
    <t>Utilizzo fondo rischi</t>
  </si>
  <si>
    <t>Valore al tempo x-1</t>
  </si>
  <si>
    <t>Valore al tempo x</t>
  </si>
  <si>
    <t>Varianza</t>
  </si>
  <si>
    <t>% Varianza</t>
  </si>
  <si>
    <t>Magazzino mat prime</t>
  </si>
  <si>
    <t>Magazzino semilavorati</t>
  </si>
  <si>
    <t>Magazzino prodotti finali</t>
  </si>
  <si>
    <t>Debiti verso fornitori</t>
  </si>
  <si>
    <t>Fatture Fornitori non ancora ricevute</t>
  </si>
  <si>
    <t>IVA a credito</t>
  </si>
  <si>
    <t>IVA a debito</t>
  </si>
  <si>
    <t>Crditi vs clienti</t>
  </si>
  <si>
    <t>Magazzino</t>
  </si>
  <si>
    <t>Debiti vs fornitori</t>
  </si>
  <si>
    <t>Iva</t>
  </si>
  <si>
    <t>Totale</t>
  </si>
  <si>
    <t>Riepilogo voci circolante</t>
  </si>
  <si>
    <t>Totale 1</t>
  </si>
  <si>
    <t>Totale 2</t>
  </si>
  <si>
    <t>Totale 3</t>
  </si>
  <si>
    <t>Totale 4</t>
  </si>
  <si>
    <t>Note</t>
  </si>
  <si>
    <t>A un aumento di crediti e magazzino, si riduce la liquidità (ecco perché crediti e magazzino vengono indicati con segno meno</t>
  </si>
  <si>
    <t>A un aumento delle passiviità aumenta la liquidità.</t>
  </si>
  <si>
    <t>La forte crescita del magazzino ha assorbito liquidità</t>
  </si>
  <si>
    <t>La crescita dei debiti vs fornitori ha aumentato liquidità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</si>
</sst>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b/>
      <sz val="10"/>
      <color theme="0" tint="-4.9989318521683403E-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9" fontId="0" fillId="2" borderId="0" xfId="2" applyFont="1" applyFill="1"/>
    <xf numFmtId="43" fontId="0" fillId="2" borderId="0" xfId="1" applyFont="1" applyFill="1"/>
    <xf numFmtId="0" fontId="0" fillId="4" borderId="0" xfId="0" applyFill="1"/>
    <xf numFmtId="0" fontId="0" fillId="5" borderId="1" xfId="0" applyFill="1" applyBorder="1"/>
    <xf numFmtId="43" fontId="0" fillId="5" borderId="2" xfId="0" applyNumberFormat="1" applyFill="1" applyBorder="1"/>
    <xf numFmtId="9" fontId="0" fillId="5" borderId="3" xfId="2" applyFont="1" applyFill="1" applyBorder="1"/>
    <xf numFmtId="0" fontId="0" fillId="5" borderId="4" xfId="0" applyFill="1" applyBorder="1"/>
    <xf numFmtId="43" fontId="0" fillId="5" borderId="5" xfId="0" applyNumberFormat="1" applyFill="1" applyBorder="1"/>
    <xf numFmtId="0" fontId="0" fillId="5" borderId="7" xfId="0" applyFill="1" applyBorder="1"/>
    <xf numFmtId="43" fontId="0" fillId="5" borderId="0" xfId="0" applyNumberFormat="1" applyFill="1" applyBorder="1"/>
    <xf numFmtId="0" fontId="0" fillId="5" borderId="9" xfId="0" applyFill="1" applyBorder="1"/>
    <xf numFmtId="43" fontId="0" fillId="5" borderId="10" xfId="0" applyNumberFormat="1" applyFill="1" applyBorder="1"/>
    <xf numFmtId="9" fontId="3" fillId="6" borderId="6" xfId="2" applyFont="1" applyFill="1" applyBorder="1"/>
    <xf numFmtId="9" fontId="3" fillId="6" borderId="8" xfId="2" applyFont="1" applyFill="1" applyBorder="1"/>
    <xf numFmtId="9" fontId="3" fillId="6" borderId="11" xfId="2" applyFont="1" applyFill="1" applyBorder="1"/>
    <xf numFmtId="9" fontId="3" fillId="6" borderId="3" xfId="2" applyFont="1" applyFill="1" applyBorder="1"/>
    <xf numFmtId="0" fontId="3" fillId="3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6" borderId="0" xfId="0" applyFont="1" applyFill="1"/>
    <xf numFmtId="0" fontId="4" fillId="6" borderId="0" xfId="0" applyFont="1" applyFill="1"/>
    <xf numFmtId="0" fontId="5" fillId="5" borderId="0" xfId="0" applyFont="1" applyFill="1"/>
    <xf numFmtId="0" fontId="6" fillId="5" borderId="0" xfId="0" applyFont="1" applyFill="1"/>
    <xf numFmtId="0" fontId="0" fillId="5" borderId="2" xfId="0" applyFill="1" applyBorder="1"/>
    <xf numFmtId="43" fontId="0" fillId="5" borderId="2" xfId="1" applyFont="1" applyFill="1" applyBorder="1"/>
    <xf numFmtId="0" fontId="0" fillId="4" borderId="4" xfId="0" applyFill="1" applyBorder="1"/>
    <xf numFmtId="0" fontId="0" fillId="4" borderId="5" xfId="0" applyFill="1" applyBorder="1"/>
    <xf numFmtId="43" fontId="0" fillId="4" borderId="5" xfId="1" applyFont="1" applyFill="1" applyBorder="1"/>
    <xf numFmtId="0" fontId="0" fillId="4" borderId="7" xfId="0" applyFill="1" applyBorder="1"/>
    <xf numFmtId="0" fontId="0" fillId="4" borderId="0" xfId="0" applyFill="1" applyBorder="1"/>
    <xf numFmtId="43" fontId="0" fillId="4" borderId="0" xfId="1" applyFont="1" applyFill="1" applyBorder="1"/>
    <xf numFmtId="0" fontId="0" fillId="4" borderId="9" xfId="0" applyFill="1" applyBorder="1"/>
    <xf numFmtId="0" fontId="0" fillId="4" borderId="10" xfId="0" applyFill="1" applyBorder="1"/>
    <xf numFmtId="43" fontId="0" fillId="4" borderId="10" xfId="1" applyFont="1" applyFill="1" applyBorder="1"/>
    <xf numFmtId="9" fontId="3" fillId="7" borderId="6" xfId="2" applyFont="1" applyFill="1" applyBorder="1"/>
    <xf numFmtId="9" fontId="3" fillId="7" borderId="8" xfId="2" applyFont="1" applyFill="1" applyBorder="1"/>
    <xf numFmtId="9" fontId="3" fillId="7" borderId="11" xfId="2" applyFont="1" applyFill="1" applyBorder="1"/>
    <xf numFmtId="0" fontId="2" fillId="2" borderId="12" xfId="0" applyFont="1" applyFill="1" applyBorder="1"/>
    <xf numFmtId="0" fontId="7" fillId="7" borderId="5" xfId="0" applyFont="1" applyFill="1" applyBorder="1"/>
    <xf numFmtId="0" fontId="7" fillId="7" borderId="6" xfId="0" applyFont="1" applyFill="1" applyBorder="1"/>
    <xf numFmtId="0" fontId="3" fillId="7" borderId="10" xfId="0" applyFont="1" applyFill="1" applyBorder="1"/>
    <xf numFmtId="0" fontId="3" fillId="7" borderId="11" xfId="0" applyFont="1" applyFill="1" applyBorder="1"/>
    <xf numFmtId="0" fontId="8" fillId="7" borderId="4" xfId="0" applyFont="1" applyFill="1" applyBorder="1"/>
    <xf numFmtId="0" fontId="8" fillId="7" borderId="9" xfId="0" applyFont="1" applyFill="1" applyBorder="1"/>
  </cellXfs>
  <cellStyles count="3">
    <cellStyle name="Migliaia" xfId="1" builtinId="3"/>
    <cellStyle name="Normale" xfId="0" builtinId="0"/>
    <cellStyle name="Percentual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Riepilogo!$A$7</c:f>
              <c:strCache>
                <c:ptCount val="1"/>
                <c:pt idx="0">
                  <c:v>Crditi vs clienti</c:v>
                </c:pt>
              </c:strCache>
            </c:strRef>
          </c:tx>
          <c:invertIfNegative val="0"/>
          <c:cat>
            <c:strRef>
              <c:f>Riepilogo!$B$6:$C$6</c:f>
              <c:strCache>
                <c:ptCount val="2"/>
                <c:pt idx="0">
                  <c:v>Valore al tempo x-1</c:v>
                </c:pt>
                <c:pt idx="1">
                  <c:v>Valore al tempo x</c:v>
                </c:pt>
              </c:strCache>
            </c:strRef>
          </c:cat>
          <c:val>
            <c:numRef>
              <c:f>Riepilogo!$B$7:$C$7</c:f>
              <c:numCache>
                <c:formatCode>_(* #,##0.00_);_(* \(#,##0.00\);_(* "-"??_);_(@_)</c:formatCode>
                <c:ptCount val="2"/>
                <c:pt idx="0">
                  <c:v>-1017000</c:v>
                </c:pt>
                <c:pt idx="1">
                  <c:v>-1008000</c:v>
                </c:pt>
              </c:numCache>
            </c:numRef>
          </c:val>
        </c:ser>
        <c:ser>
          <c:idx val="1"/>
          <c:order val="1"/>
          <c:tx>
            <c:strRef>
              <c:f>Riepilogo!$A$8</c:f>
              <c:strCache>
                <c:ptCount val="1"/>
                <c:pt idx="0">
                  <c:v>Magazzino</c:v>
                </c:pt>
              </c:strCache>
            </c:strRef>
          </c:tx>
          <c:invertIfNegative val="0"/>
          <c:cat>
            <c:strRef>
              <c:f>Riepilogo!$B$6:$C$6</c:f>
              <c:strCache>
                <c:ptCount val="2"/>
                <c:pt idx="0">
                  <c:v>Valore al tempo x-1</c:v>
                </c:pt>
                <c:pt idx="1">
                  <c:v>Valore al tempo x</c:v>
                </c:pt>
              </c:strCache>
            </c:strRef>
          </c:cat>
          <c:val>
            <c:numRef>
              <c:f>Riepilogo!$B$8:$C$8</c:f>
              <c:numCache>
                <c:formatCode>_(* #,##0.00_);_(* \(#,##0.00\);_(* "-"??_);_(@_)</c:formatCode>
                <c:ptCount val="2"/>
                <c:pt idx="0">
                  <c:v>-302000</c:v>
                </c:pt>
                <c:pt idx="1">
                  <c:v>-417000</c:v>
                </c:pt>
              </c:numCache>
            </c:numRef>
          </c:val>
        </c:ser>
        <c:ser>
          <c:idx val="2"/>
          <c:order val="2"/>
          <c:tx>
            <c:strRef>
              <c:f>Riepilogo!$A$9</c:f>
              <c:strCache>
                <c:ptCount val="1"/>
                <c:pt idx="0">
                  <c:v>Debiti vs fornitori</c:v>
                </c:pt>
              </c:strCache>
            </c:strRef>
          </c:tx>
          <c:invertIfNegative val="0"/>
          <c:cat>
            <c:strRef>
              <c:f>Riepilogo!$B$6:$C$6</c:f>
              <c:strCache>
                <c:ptCount val="2"/>
                <c:pt idx="0">
                  <c:v>Valore al tempo x-1</c:v>
                </c:pt>
                <c:pt idx="1">
                  <c:v>Valore al tempo x</c:v>
                </c:pt>
              </c:strCache>
            </c:strRef>
          </c:cat>
          <c:val>
            <c:numRef>
              <c:f>Riepilogo!$B$9:$C$9</c:f>
              <c:numCache>
                <c:formatCode>_(* #,##0.00_);_(* \(#,##0.00\);_(* "-"??_);_(@_)</c:formatCode>
                <c:ptCount val="2"/>
                <c:pt idx="0">
                  <c:v>825000</c:v>
                </c:pt>
                <c:pt idx="1">
                  <c:v>935500</c:v>
                </c:pt>
              </c:numCache>
            </c:numRef>
          </c:val>
        </c:ser>
        <c:ser>
          <c:idx val="3"/>
          <c:order val="3"/>
          <c:tx>
            <c:strRef>
              <c:f>Riepilogo!$A$10</c:f>
              <c:strCache>
                <c:ptCount val="1"/>
                <c:pt idx="0">
                  <c:v>Iva</c:v>
                </c:pt>
              </c:strCache>
            </c:strRef>
          </c:tx>
          <c:invertIfNegative val="0"/>
          <c:cat>
            <c:strRef>
              <c:f>Riepilogo!$B$6:$C$6</c:f>
              <c:strCache>
                <c:ptCount val="2"/>
                <c:pt idx="0">
                  <c:v>Valore al tempo x-1</c:v>
                </c:pt>
                <c:pt idx="1">
                  <c:v>Valore al tempo x</c:v>
                </c:pt>
              </c:strCache>
            </c:strRef>
          </c:cat>
          <c:val>
            <c:numRef>
              <c:f>Riepilogo!$B$10:$C$10</c:f>
              <c:numCache>
                <c:formatCode>_(* #,##0.00_);_(* \(#,##0.00\);_(* "-"??_);_(@_)</c:formatCode>
                <c:ptCount val="2"/>
                <c:pt idx="0">
                  <c:v>32340</c:v>
                </c:pt>
                <c:pt idx="1">
                  <c:v>51433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202295344"/>
        <c:axId val="202317520"/>
      </c:barChart>
      <c:catAx>
        <c:axId val="2022953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02317520"/>
        <c:crosses val="autoZero"/>
        <c:auto val="1"/>
        <c:lblAlgn val="ctr"/>
        <c:lblOffset val="100"/>
        <c:noMultiLvlLbl val="0"/>
      </c:catAx>
      <c:valAx>
        <c:axId val="202317520"/>
        <c:scaling>
          <c:orientation val="minMax"/>
        </c:scaling>
        <c:delete val="0"/>
        <c:axPos val="l"/>
        <c:majorGridlines/>
        <c:numFmt formatCode="_(* #,##0.00_);_(* \(#,##0.00\);_(* &quot;-&quot;??_);_(@_)" sourceLinked="1"/>
        <c:majorTickMark val="none"/>
        <c:minorTickMark val="none"/>
        <c:tickLblPos val="nextTo"/>
        <c:spPr>
          <a:ln w="9525">
            <a:noFill/>
          </a:ln>
        </c:spPr>
        <c:crossAx val="20229534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12</xdr:row>
      <xdr:rowOff>104774</xdr:rowOff>
    </xdr:from>
    <xdr:to>
      <xdr:col>4</xdr:col>
      <xdr:colOff>476250</xdr:colOff>
      <xdr:row>31</xdr:row>
      <xdr:rowOff>114299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29" sqref="D29"/>
    </sheetView>
  </sheetViews>
  <sheetFormatPr defaultRowHeight="15" x14ac:dyDescent="0.25"/>
  <cols>
    <col min="1" max="1" width="34.28515625" style="1" bestFit="1" customWidth="1"/>
    <col min="2" max="2" width="3.42578125" style="1" customWidth="1"/>
    <col min="3" max="3" width="18.5703125" style="1" bestFit="1" customWidth="1"/>
    <col min="4" max="4" width="16.7109375" style="1" bestFit="1" customWidth="1"/>
    <col min="5" max="5" width="11.5703125" style="1" bestFit="1" customWidth="1"/>
    <col min="6" max="6" width="16.5703125" style="1" customWidth="1"/>
    <col min="7" max="16384" width="9.140625" style="1"/>
  </cols>
  <sheetData>
    <row r="1" spans="1:6" x14ac:dyDescent="0.25">
      <c r="A1" s="23"/>
      <c r="B1" s="23"/>
      <c r="C1" s="23"/>
      <c r="D1" s="23"/>
      <c r="E1" s="23"/>
      <c r="F1" s="23"/>
    </row>
    <row r="2" spans="1:6" x14ac:dyDescent="0.25">
      <c r="A2" s="24" t="s">
        <v>0</v>
      </c>
      <c r="B2" s="23"/>
      <c r="C2" s="23"/>
      <c r="D2" s="23"/>
      <c r="E2" s="23"/>
      <c r="F2" s="23"/>
    </row>
    <row r="3" spans="1:6" x14ac:dyDescent="0.25">
      <c r="A3" s="18"/>
      <c r="B3" s="19"/>
      <c r="C3" s="19" t="s">
        <v>4</v>
      </c>
      <c r="D3" s="19" t="s">
        <v>5</v>
      </c>
      <c r="E3" s="20" t="s">
        <v>6</v>
      </c>
      <c r="F3" s="20" t="s">
        <v>7</v>
      </c>
    </row>
    <row r="4" spans="1:6" x14ac:dyDescent="0.25">
      <c r="A4" s="27" t="s">
        <v>1</v>
      </c>
      <c r="B4" s="28"/>
      <c r="C4" s="29">
        <v>-987000</v>
      </c>
      <c r="D4" s="29">
        <v>-954000</v>
      </c>
      <c r="E4" s="29">
        <f>+D4-C4</f>
        <v>33000</v>
      </c>
      <c r="F4" s="36">
        <f>IF(C4&lt;&gt;0,E4/C4,"")</f>
        <v>-3.3434650455927049E-2</v>
      </c>
    </row>
    <row r="5" spans="1:6" x14ac:dyDescent="0.25">
      <c r="A5" s="30" t="s">
        <v>2</v>
      </c>
      <c r="B5" s="31"/>
      <c r="C5" s="32">
        <v>-25000</v>
      </c>
      <c r="D5" s="32">
        <v>-45000</v>
      </c>
      <c r="E5" s="32">
        <f t="shared" ref="E5:E11" si="0">+D5-C5</f>
        <v>-20000</v>
      </c>
      <c r="F5" s="37">
        <f t="shared" ref="F5:F7" si="1">IF(C5&lt;&gt;0,E5/C5,"")</f>
        <v>0.8</v>
      </c>
    </row>
    <row r="6" spans="1:6" x14ac:dyDescent="0.25">
      <c r="A6" s="33" t="s">
        <v>3</v>
      </c>
      <c r="B6" s="34"/>
      <c r="C6" s="35">
        <v>-5000</v>
      </c>
      <c r="D6" s="35">
        <v>-9000</v>
      </c>
      <c r="E6" s="35">
        <f t="shared" si="0"/>
        <v>-4000</v>
      </c>
      <c r="F6" s="38">
        <f t="shared" si="1"/>
        <v>0.8</v>
      </c>
    </row>
    <row r="7" spans="1:6" x14ac:dyDescent="0.25">
      <c r="A7" s="5" t="s">
        <v>21</v>
      </c>
      <c r="B7" s="25"/>
      <c r="C7" s="26">
        <f>SUM(C4:C6)</f>
        <v>-1017000</v>
      </c>
      <c r="D7" s="26">
        <f t="shared" ref="D7" si="2">SUM(D4:D6)</f>
        <v>-1008000</v>
      </c>
      <c r="E7" s="26">
        <f t="shared" si="0"/>
        <v>9000</v>
      </c>
      <c r="F7" s="7">
        <f t="shared" si="1"/>
        <v>-8.8495575221238937E-3</v>
      </c>
    </row>
    <row r="8" spans="1:6" x14ac:dyDescent="0.25">
      <c r="C8" s="3"/>
      <c r="D8" s="3"/>
      <c r="E8" s="3"/>
    </row>
    <row r="9" spans="1:6" x14ac:dyDescent="0.25">
      <c r="A9" s="27" t="s">
        <v>8</v>
      </c>
      <c r="B9" s="28"/>
      <c r="C9" s="29">
        <v>-180000</v>
      </c>
      <c r="D9" s="29">
        <v>-185000</v>
      </c>
      <c r="E9" s="29">
        <f t="shared" si="0"/>
        <v>-5000</v>
      </c>
      <c r="F9" s="36">
        <f t="shared" ref="F9:F16" si="3">IF(C9&lt;&gt;0,E9/C9,"")</f>
        <v>2.7777777777777776E-2</v>
      </c>
    </row>
    <row r="10" spans="1:6" x14ac:dyDescent="0.25">
      <c r="A10" s="30" t="s">
        <v>9</v>
      </c>
      <c r="B10" s="31"/>
      <c r="C10" s="32">
        <v>-35000</v>
      </c>
      <c r="D10" s="32">
        <v>-42000</v>
      </c>
      <c r="E10" s="32">
        <f t="shared" si="0"/>
        <v>-7000</v>
      </c>
      <c r="F10" s="37">
        <f t="shared" si="3"/>
        <v>0.2</v>
      </c>
    </row>
    <row r="11" spans="1:6" x14ac:dyDescent="0.25">
      <c r="A11" s="33" t="s">
        <v>10</v>
      </c>
      <c r="B11" s="34"/>
      <c r="C11" s="35">
        <v>-87000</v>
      </c>
      <c r="D11" s="35">
        <v>-190000</v>
      </c>
      <c r="E11" s="35">
        <f t="shared" si="0"/>
        <v>-103000</v>
      </c>
      <c r="F11" s="38">
        <f t="shared" si="3"/>
        <v>1.1839080459770115</v>
      </c>
    </row>
    <row r="12" spans="1:6" x14ac:dyDescent="0.25">
      <c r="A12" s="5" t="s">
        <v>22</v>
      </c>
      <c r="B12" s="25"/>
      <c r="C12" s="26">
        <f>SUM(C9:C11)</f>
        <v>-302000</v>
      </c>
      <c r="D12" s="26">
        <f t="shared" ref="D12" si="4">SUM(D9:D11)</f>
        <v>-417000</v>
      </c>
      <c r="E12" s="26">
        <f t="shared" ref="E12" si="5">SUM(E9:E11)</f>
        <v>-115000</v>
      </c>
      <c r="F12" s="7">
        <f t="shared" si="3"/>
        <v>0.38079470198675497</v>
      </c>
    </row>
    <row r="13" spans="1:6" x14ac:dyDescent="0.25">
      <c r="C13" s="3"/>
      <c r="D13" s="3"/>
      <c r="E13" s="3"/>
    </row>
    <row r="14" spans="1:6" x14ac:dyDescent="0.25">
      <c r="A14" s="27" t="s">
        <v>11</v>
      </c>
      <c r="B14" s="28"/>
      <c r="C14" s="29">
        <v>770000</v>
      </c>
      <c r="D14" s="29">
        <v>870000</v>
      </c>
      <c r="E14" s="29">
        <f t="shared" ref="E14:E15" si="6">+D14-C14</f>
        <v>100000</v>
      </c>
      <c r="F14" s="36">
        <f t="shared" si="3"/>
        <v>0.12987012987012986</v>
      </c>
    </row>
    <row r="15" spans="1:6" x14ac:dyDescent="0.25">
      <c r="A15" s="33" t="s">
        <v>12</v>
      </c>
      <c r="B15" s="34"/>
      <c r="C15" s="35">
        <v>55000</v>
      </c>
      <c r="D15" s="35">
        <v>65500</v>
      </c>
      <c r="E15" s="35">
        <f t="shared" si="6"/>
        <v>10500</v>
      </c>
      <c r="F15" s="38">
        <f t="shared" si="3"/>
        <v>0.19090909090909092</v>
      </c>
    </row>
    <row r="16" spans="1:6" x14ac:dyDescent="0.25">
      <c r="A16" s="5" t="s">
        <v>23</v>
      </c>
      <c r="B16" s="25"/>
      <c r="C16" s="26">
        <f>SUM(C14:C15)</f>
        <v>825000</v>
      </c>
      <c r="D16" s="26">
        <f t="shared" ref="D16:E16" si="7">SUM(D14:D15)</f>
        <v>935500</v>
      </c>
      <c r="E16" s="26">
        <f t="shared" si="7"/>
        <v>110500</v>
      </c>
      <c r="F16" s="7">
        <f t="shared" si="3"/>
        <v>0.13393939393939394</v>
      </c>
    </row>
    <row r="17" spans="1:6" x14ac:dyDescent="0.25">
      <c r="C17" s="3"/>
      <c r="D17" s="3"/>
      <c r="E17" s="3"/>
      <c r="F17" s="2"/>
    </row>
    <row r="18" spans="1:6" x14ac:dyDescent="0.25">
      <c r="C18" s="3"/>
      <c r="D18" s="3"/>
      <c r="E18" s="3"/>
      <c r="F18" s="2"/>
    </row>
    <row r="19" spans="1:6" x14ac:dyDescent="0.25">
      <c r="A19" s="27" t="s">
        <v>13</v>
      </c>
      <c r="B19" s="28"/>
      <c r="C19" s="29">
        <v>-23000</v>
      </c>
      <c r="D19" s="29">
        <v>-26567</v>
      </c>
      <c r="E19" s="29">
        <f t="shared" ref="E19:E20" si="8">+D19-C19</f>
        <v>-3567</v>
      </c>
      <c r="F19" s="36">
        <f t="shared" ref="F19:F21" si="9">IF(C19&lt;&gt;0,E19/C19,"")</f>
        <v>0.15508695652173912</v>
      </c>
    </row>
    <row r="20" spans="1:6" x14ac:dyDescent="0.25">
      <c r="A20" s="33" t="s">
        <v>14</v>
      </c>
      <c r="B20" s="34"/>
      <c r="C20" s="35">
        <v>55340</v>
      </c>
      <c r="D20" s="35">
        <v>78000</v>
      </c>
      <c r="E20" s="35">
        <f t="shared" si="8"/>
        <v>22660</v>
      </c>
      <c r="F20" s="38">
        <f t="shared" si="9"/>
        <v>0.40946873870618</v>
      </c>
    </row>
    <row r="21" spans="1:6" x14ac:dyDescent="0.25">
      <c r="A21" s="5" t="s">
        <v>24</v>
      </c>
      <c r="B21" s="25"/>
      <c r="C21" s="26">
        <f>SUM(C19:C20)</f>
        <v>32340</v>
      </c>
      <c r="D21" s="26">
        <f t="shared" ref="D21" si="10">SUM(D19:D20)</f>
        <v>51433</v>
      </c>
      <c r="E21" s="26">
        <f t="shared" ref="E21" si="11">SUM(E19:E20)</f>
        <v>19093</v>
      </c>
      <c r="F21" s="7">
        <f t="shared" si="9"/>
        <v>0.59038342609771177</v>
      </c>
    </row>
    <row r="23" spans="1:6" x14ac:dyDescent="0.25">
      <c r="A23" s="39" t="s">
        <v>25</v>
      </c>
    </row>
    <row r="24" spans="1:6" x14ac:dyDescent="0.25">
      <c r="A24" s="44" t="s">
        <v>26</v>
      </c>
      <c r="B24" s="40"/>
      <c r="C24" s="40"/>
      <c r="D24" s="40"/>
      <c r="E24" s="40"/>
      <c r="F24" s="41"/>
    </row>
    <row r="25" spans="1:6" x14ac:dyDescent="0.25">
      <c r="A25" s="45" t="s">
        <v>27</v>
      </c>
      <c r="B25" s="42"/>
      <c r="C25" s="42"/>
      <c r="D25" s="42"/>
      <c r="E25" s="42"/>
      <c r="F25" s="4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P11" sqref="P11"/>
    </sheetView>
  </sheetViews>
  <sheetFormatPr defaultRowHeight="15" x14ac:dyDescent="0.25"/>
  <cols>
    <col min="1" max="1" width="16.7109375" style="1" bestFit="1" customWidth="1"/>
    <col min="2" max="2" width="18.5703125" style="1" bestFit="1" customWidth="1"/>
    <col min="3" max="3" width="16.7109375" style="1" bestFit="1" customWidth="1"/>
    <col min="4" max="4" width="11.5703125" style="1" bestFit="1" customWidth="1"/>
    <col min="5" max="5" width="10.5703125" style="1" bestFit="1" customWidth="1"/>
    <col min="6" max="16384" width="9.140625" style="1"/>
  </cols>
  <sheetData>
    <row r="1" spans="1:6" x14ac:dyDescent="0.25">
      <c r="A1" s="4"/>
      <c r="B1" s="4"/>
      <c r="C1" s="4"/>
      <c r="D1" s="4"/>
      <c r="E1" s="4"/>
    </row>
    <row r="2" spans="1:6" x14ac:dyDescent="0.25">
      <c r="A2" s="4"/>
      <c r="B2" s="4"/>
      <c r="C2" s="4"/>
      <c r="D2" s="4"/>
      <c r="E2" s="4"/>
    </row>
    <row r="3" spans="1:6" x14ac:dyDescent="0.25">
      <c r="A3" s="4"/>
      <c r="B3" s="4"/>
      <c r="C3" s="4"/>
      <c r="D3" s="4"/>
      <c r="E3" s="4"/>
    </row>
    <row r="4" spans="1:6" x14ac:dyDescent="0.25">
      <c r="A4" s="4"/>
      <c r="B4" s="4"/>
      <c r="C4" s="4"/>
      <c r="D4" s="4"/>
      <c r="E4" s="4"/>
    </row>
    <row r="5" spans="1:6" x14ac:dyDescent="0.25">
      <c r="A5" s="22" t="s">
        <v>20</v>
      </c>
      <c r="B5" s="21"/>
      <c r="C5" s="21"/>
      <c r="D5" s="21"/>
      <c r="E5" s="21"/>
    </row>
    <row r="6" spans="1:6" x14ac:dyDescent="0.25">
      <c r="A6" s="18"/>
      <c r="B6" s="19" t="s">
        <v>4</v>
      </c>
      <c r="C6" s="19" t="s">
        <v>5</v>
      </c>
      <c r="D6" s="19" t="s">
        <v>6</v>
      </c>
      <c r="E6" s="20" t="s">
        <v>7</v>
      </c>
    </row>
    <row r="7" spans="1:6" x14ac:dyDescent="0.25">
      <c r="A7" s="8" t="s">
        <v>15</v>
      </c>
      <c r="B7" s="9">
        <f>+'Flusso cc'!C7</f>
        <v>-1017000</v>
      </c>
      <c r="C7" s="9">
        <f>+'Flusso cc'!D7</f>
        <v>-1008000</v>
      </c>
      <c r="D7" s="9">
        <f>+C7-B7</f>
        <v>9000</v>
      </c>
      <c r="E7" s="14">
        <f>+D7/B7</f>
        <v>-8.8495575221238937E-3</v>
      </c>
    </row>
    <row r="8" spans="1:6" x14ac:dyDescent="0.25">
      <c r="A8" s="10" t="s">
        <v>16</v>
      </c>
      <c r="B8" s="11">
        <f>+'Flusso cc'!C12</f>
        <v>-302000</v>
      </c>
      <c r="C8" s="11">
        <f>+'Flusso cc'!D12</f>
        <v>-417000</v>
      </c>
      <c r="D8" s="11">
        <f t="shared" ref="D8:D10" si="0">+C8-B8</f>
        <v>-115000</v>
      </c>
      <c r="E8" s="15">
        <f t="shared" ref="E8:E11" si="1">+D8/B8</f>
        <v>0.38079470198675497</v>
      </c>
      <c r="F8" s="1" t="s">
        <v>28</v>
      </c>
    </row>
    <row r="9" spans="1:6" x14ac:dyDescent="0.25">
      <c r="A9" s="10" t="s">
        <v>17</v>
      </c>
      <c r="B9" s="11">
        <f>+'Flusso cc'!C16</f>
        <v>825000</v>
      </c>
      <c r="C9" s="11">
        <f>+'Flusso cc'!D16</f>
        <v>935500</v>
      </c>
      <c r="D9" s="11">
        <f t="shared" si="0"/>
        <v>110500</v>
      </c>
      <c r="E9" s="15">
        <f t="shared" si="1"/>
        <v>0.13393939393939394</v>
      </c>
      <c r="F9" s="1" t="s">
        <v>29</v>
      </c>
    </row>
    <row r="10" spans="1:6" x14ac:dyDescent="0.25">
      <c r="A10" s="12" t="s">
        <v>18</v>
      </c>
      <c r="B10" s="13">
        <f>+'Flusso cc'!C21</f>
        <v>32340</v>
      </c>
      <c r="C10" s="13">
        <f>+'Flusso cc'!D21</f>
        <v>51433</v>
      </c>
      <c r="D10" s="13">
        <f t="shared" si="0"/>
        <v>19093</v>
      </c>
      <c r="E10" s="16">
        <f t="shared" si="1"/>
        <v>0.59038342609771177</v>
      </c>
    </row>
    <row r="11" spans="1:6" x14ac:dyDescent="0.25">
      <c r="A11" s="5" t="s">
        <v>19</v>
      </c>
      <c r="B11" s="6">
        <f>+B7+B8+B9+B10</f>
        <v>-461660</v>
      </c>
      <c r="C11" s="6">
        <f t="shared" ref="C11:D11" si="2">+C7+C8+C9+C10</f>
        <v>-438067</v>
      </c>
      <c r="D11" s="6">
        <f t="shared" si="2"/>
        <v>23593</v>
      </c>
      <c r="E11" s="17">
        <f t="shared" si="1"/>
        <v>-5.1104709093272103E-2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Flusso cc</vt:lpstr>
      <vt:lpstr>Riepilogo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</dc:creator>
  <cp:lastModifiedBy>Luca</cp:lastModifiedBy>
  <dcterms:created xsi:type="dcterms:W3CDTF">2009-03-08T07:52:52Z</dcterms:created>
  <dcterms:modified xsi:type="dcterms:W3CDTF">2017-04-04T06:34:49Z</dcterms:modified>
</cp:coreProperties>
</file>